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TO PATRIMONIALE" sheetId="1" r:id="rId1"/>
    <sheet name="RENDICONTO GESTIONALE" sheetId="2" r:id="rId2"/>
  </sheets>
  <externalReferences>
    <externalReference r:id="rId5"/>
  </externalReferences>
  <definedNames>
    <definedName name="_xlnm.Print_Area" localSheetId="1">'RENDICONTO GESTIONALE'!$A$5:$D$42</definedName>
    <definedName name="_xlnm.Print_Area" localSheetId="0">'STATO PATRIMONIALE'!$A$2:$D$43</definedName>
    <definedName name="_xlnm.Print_Titles" localSheetId="0">'STATO PATRIMONIALE'!$2:$3</definedName>
  </definedNames>
  <calcPr fullCalcOnLoad="1"/>
</workbook>
</file>

<file path=xl/sharedStrings.xml><?xml version="1.0" encoding="utf-8"?>
<sst xmlns="http://schemas.openxmlformats.org/spreadsheetml/2006/main" count="109" uniqueCount="102">
  <si>
    <t>FONDAZIONE FEVOSS SANTA TOSCANA</t>
  </si>
  <si>
    <t>BILANCIO AL 31/12/2018</t>
  </si>
  <si>
    <t>STATO PATRIMONIALE PER MACROCLASSI</t>
  </si>
  <si>
    <t xml:space="preserve">ATTIVO </t>
  </si>
  <si>
    <t>Anno 2018</t>
  </si>
  <si>
    <t>PASSIVO</t>
  </si>
  <si>
    <t xml:space="preserve">FONDO PER INTERVENTI SOLIDALI </t>
  </si>
  <si>
    <t>A) Patrimonio netto</t>
  </si>
  <si>
    <t xml:space="preserve">       I - Fondo di dotazione dell'ente</t>
  </si>
  <si>
    <t>B) Immobilizzazioni</t>
  </si>
  <si>
    <t xml:space="preserve">       II - Patrimonio vincolato</t>
  </si>
  <si>
    <t xml:space="preserve">     I - Immobilizzazioni immateriali</t>
  </si>
  <si>
    <t xml:space="preserve">       III - Patrimonio libero gestionale</t>
  </si>
  <si>
    <t xml:space="preserve">        - Fondi amm.to immob. Immat.</t>
  </si>
  <si>
    <t xml:space="preserve">       IV - Perdita corrente </t>
  </si>
  <si>
    <t xml:space="preserve">     II - Immobilizzazioni materiali</t>
  </si>
  <si>
    <t>TOTALE PATRIMONIO NETTO</t>
  </si>
  <si>
    <t xml:space="preserve">        - Fondi amm.to immob. Mat.</t>
  </si>
  <si>
    <t xml:space="preserve">     III - Immobilizzazioni finanziarie</t>
  </si>
  <si>
    <t xml:space="preserve">     IV - Immobilizzazioni in corso</t>
  </si>
  <si>
    <t>TOTALE IMMOBILIZZAZIONI</t>
  </si>
  <si>
    <t>B) Fondi per rischi ed oneri</t>
  </si>
  <si>
    <t xml:space="preserve">        I - Fondo vincolato per acquisto cespiti</t>
  </si>
  <si>
    <t>C) Attivo circolante</t>
  </si>
  <si>
    <t xml:space="preserve">   I - Rimanenze</t>
  </si>
  <si>
    <t>C) Trattamento di fine rapporto di lavoro subordinato</t>
  </si>
  <si>
    <t xml:space="preserve">   II - Crediti :</t>
  </si>
  <si>
    <r>
      <t xml:space="preserve">           </t>
    </r>
    <r>
      <rPr>
        <sz val="10"/>
        <rFont val="Arial"/>
        <family val="2"/>
      </rPr>
      <t xml:space="preserve"> - Dep</t>
    </r>
  </si>
  <si>
    <t xml:space="preserve">            - Crediti vs clienti</t>
  </si>
  <si>
    <t>D) Debiti</t>
  </si>
  <si>
    <t xml:space="preserve">            - Deposito presso Fondo Solidarietà Diocesano</t>
  </si>
  <si>
    <t xml:space="preserve">        I - Debiti vs dipendenti</t>
  </si>
  <si>
    <t xml:space="preserve">            - Prestito infruttifero Casa San Giuseppe</t>
  </si>
  <si>
    <t xml:space="preserve">       II - Fatture da ricevere</t>
  </si>
  <si>
    <t xml:space="preserve">            - Crediti da enti previdenziali</t>
  </si>
  <si>
    <t xml:space="preserve">      III - Debiti verso fornitori</t>
  </si>
  <si>
    <t xml:space="preserve">            - Crediti verso erario</t>
  </si>
  <si>
    <t xml:space="preserve">      IV - Erario c/ritenute lav. autonomi</t>
  </si>
  <si>
    <t xml:space="preserve">            - Contributi da ricevere</t>
  </si>
  <si>
    <t xml:space="preserve">       V - Debiti tributari (IRAP, IRES)</t>
  </si>
  <si>
    <t xml:space="preserve">    III - Attività finanziarie non immobilizzazioni</t>
  </si>
  <si>
    <t xml:space="preserve">      VI - Debiti diversi </t>
  </si>
  <si>
    <t xml:space="preserve">    IV - Disponibilità liquide</t>
  </si>
  <si>
    <t xml:space="preserve">     VII - Anticipi da soci</t>
  </si>
  <si>
    <t xml:space="preserve">            - Cassa e valori in cassa</t>
  </si>
  <si>
    <t>TOTALE DEBITI</t>
  </si>
  <si>
    <t xml:space="preserve">            - Depositi bancari e postali</t>
  </si>
  <si>
    <t xml:space="preserve">            - Fondo di garanzia</t>
  </si>
  <si>
    <t>TOTALE ATTIVO CIRCOLANTE</t>
  </si>
  <si>
    <t>D) Ratei e risconti attivi</t>
  </si>
  <si>
    <t>E) Ratei e risconti passivi</t>
  </si>
  <si>
    <t>TOTALE ATTIVO</t>
  </si>
  <si>
    <t>TOTALE PASSIVO</t>
  </si>
  <si>
    <t xml:space="preserve"> </t>
  </si>
  <si>
    <t>RENDICONTO GESTIONALE - ATTIVITA' ISTITUZIONALE AL 31/12/2018</t>
  </si>
  <si>
    <t>ONERI</t>
  </si>
  <si>
    <t xml:space="preserve"> Anno 2018</t>
  </si>
  <si>
    <t>PROVENTI E RICAVI</t>
  </si>
  <si>
    <t>1) Oneri da attività tipiche</t>
  </si>
  <si>
    <t>1) Proventi e ricavi da attività tipiche</t>
  </si>
  <si>
    <t>1.1 Acquisti</t>
  </si>
  <si>
    <t>1.1 Da contributi in conto esercizio</t>
  </si>
  <si>
    <t>1.2 Servizi</t>
  </si>
  <si>
    <t>1.2 Da contratti/convenzioni  con enti pubblici</t>
  </si>
  <si>
    <t>1.3 Godimento beni di terzi</t>
  </si>
  <si>
    <t>1.3 Contratti/convenzioni da privati</t>
  </si>
  <si>
    <t>1.4 Personale</t>
  </si>
  <si>
    <t>1.4 Raccolta fondi bazar solidale</t>
  </si>
  <si>
    <t>1.5 Contributi</t>
  </si>
  <si>
    <t>1.5 Erogazioni liberali da persone fisiche</t>
  </si>
  <si>
    <t>1.6 Oneri diversi di gestione</t>
  </si>
  <si>
    <t>1.6 Erogazioni liberali da enti</t>
  </si>
  <si>
    <t>1.7 Oneri per trasporti</t>
  </si>
  <si>
    <t>1.8 Utenze</t>
  </si>
  <si>
    <t>Totale oneri da attività tipiche</t>
  </si>
  <si>
    <t>Totale proventi e ricavi da attività tipiche</t>
  </si>
  <si>
    <t>2) Oneri finanziari e patrimoniali</t>
  </si>
  <si>
    <t>2) Proventi finanziari e patrimoniali</t>
  </si>
  <si>
    <t>2.1 Su rapporti bancari e postali</t>
  </si>
  <si>
    <t>2.1 Da rapporti bancari</t>
  </si>
  <si>
    <t>2.2 Su prestiti</t>
  </si>
  <si>
    <t>2.2 Da altri investimenti finanziari</t>
  </si>
  <si>
    <t>2.3 Da patrimonio edilizio</t>
  </si>
  <si>
    <t>2.4 Da altri beni patrimoniali</t>
  </si>
  <si>
    <t>2.5 Oneri straordinari</t>
  </si>
  <si>
    <t>2.5 Proventi straordinari</t>
  </si>
  <si>
    <t>Totale oneri finanziari e patrimoniali</t>
  </si>
  <si>
    <t>Totale Proventi finanziari e patrimoniali</t>
  </si>
  <si>
    <t>3) Oneri di supporto generale</t>
  </si>
  <si>
    <t>3.1 Acquisti</t>
  </si>
  <si>
    <t xml:space="preserve">3.2 Servizi </t>
  </si>
  <si>
    <t>3.3 Servizi fiscali e contabili</t>
  </si>
  <si>
    <t>3.4 Revisore dei conti</t>
  </si>
  <si>
    <t>3.5 Ammortamenti</t>
  </si>
  <si>
    <t>3.6 Altri oneri</t>
  </si>
  <si>
    <t>Totale oneri di supporto generale</t>
  </si>
  <si>
    <t>4) Imposte e tasse</t>
  </si>
  <si>
    <t>TOTALE ONERI ATT.ISTITUZIONALE</t>
  </si>
  <si>
    <t>TOTALE PROVENTI ATT. ISTITUZIONALE</t>
  </si>
  <si>
    <t>PERDITA DI ESERCIZIO</t>
  </si>
  <si>
    <t>VICOLO SANTA TOSCANA 9, 37129 VERONA</t>
  </si>
  <si>
    <t>CF 93271890233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</si>
</sst>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;[Red]&quot;-€ &quot;#,##0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5" fontId="0" fillId="0" borderId="0" xfId="43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Book%20personali\2%20-%20Clienti\Collegio%20sindacale\Fondazione%20Fevoss\verifiche%20revisione\CONTABILITA%202017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A"/>
      <sheetName val="CASSA"/>
      <sheetName val="PRIMA NOTA"/>
      <sheetName val="RICAVI"/>
      <sheetName val="PERSONALE"/>
      <sheetName val="ASSESTAMENTI"/>
      <sheetName val="PROVA BILANCIO"/>
    </sheetNames>
    <sheetDataSet>
      <sheetData sheetId="0">
        <row r="5">
          <cell r="B5">
            <v>55000</v>
          </cell>
        </row>
        <row r="6">
          <cell r="C6">
            <v>16500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7">
      <selection activeCell="F15" sqref="F15"/>
    </sheetView>
  </sheetViews>
  <sheetFormatPr defaultColWidth="9.140625" defaultRowHeight="12.75"/>
  <cols>
    <col min="1" max="1" width="48.28125" style="1" customWidth="1"/>
    <col min="2" max="2" width="14.7109375" style="1" customWidth="1"/>
    <col min="3" max="3" width="49.57421875" style="1" customWidth="1"/>
    <col min="4" max="4" width="14.7109375" style="1" customWidth="1"/>
    <col min="5" max="16384" width="9.140625" style="1" customWidth="1"/>
  </cols>
  <sheetData>
    <row r="1" ht="13.5" customHeight="1">
      <c r="B1" s="2"/>
    </row>
    <row r="2" spans="1:2" ht="13.5" customHeight="1">
      <c r="A2" s="2" t="s">
        <v>0</v>
      </c>
      <c r="B2" s="2"/>
    </row>
    <row r="3" spans="1:2" ht="13.5" customHeight="1">
      <c r="A3" s="2" t="s">
        <v>100</v>
      </c>
      <c r="B3" s="2"/>
    </row>
    <row r="4" spans="1:2" ht="13.5" customHeight="1">
      <c r="A4" s="2" t="s">
        <v>101</v>
      </c>
      <c r="B4" s="2"/>
    </row>
    <row r="5" spans="1:4" ht="18" customHeight="1">
      <c r="A5" s="49" t="s">
        <v>1</v>
      </c>
      <c r="B5" s="49"/>
      <c r="C5" s="49"/>
      <c r="D5" s="49"/>
    </row>
    <row r="6" spans="1:4" ht="15.75" customHeight="1">
      <c r="A6" s="50" t="s">
        <v>2</v>
      </c>
      <c r="B6" s="50"/>
      <c r="C6" s="50"/>
      <c r="D6" s="50"/>
    </row>
    <row r="7" ht="29.25" customHeight="1"/>
    <row r="8" spans="1:4" ht="12.75">
      <c r="A8" s="3" t="s">
        <v>3</v>
      </c>
      <c r="B8" s="4" t="s">
        <v>4</v>
      </c>
      <c r="C8" s="5" t="s">
        <v>5</v>
      </c>
      <c r="D8" s="4" t="s">
        <v>4</v>
      </c>
    </row>
    <row r="9" spans="1:4" ht="12.75">
      <c r="A9" s="6"/>
      <c r="B9" s="7"/>
      <c r="C9" s="8"/>
      <c r="D9" s="7"/>
    </row>
    <row r="10" spans="1:4" ht="12.75">
      <c r="A10" s="9" t="s">
        <v>6</v>
      </c>
      <c r="B10" s="10"/>
      <c r="C10" s="11" t="s">
        <v>7</v>
      </c>
      <c r="D10" s="10"/>
    </row>
    <row r="11" spans="1:4" ht="12.75">
      <c r="A11" s="6"/>
      <c r="B11" s="10"/>
      <c r="C11" s="12" t="s">
        <v>8</v>
      </c>
      <c r="D11" s="13">
        <f>'[1]BANCA'!$B$5-D12</f>
        <v>38500</v>
      </c>
    </row>
    <row r="12" spans="1:4" ht="12.75">
      <c r="A12" s="9" t="s">
        <v>9</v>
      </c>
      <c r="B12" s="10"/>
      <c r="C12" s="12" t="s">
        <v>10</v>
      </c>
      <c r="D12" s="13">
        <f>'[1]BANCA'!$C$6</f>
        <v>16500</v>
      </c>
    </row>
    <row r="13" spans="1:4" ht="12.75">
      <c r="A13" s="14" t="s">
        <v>11</v>
      </c>
      <c r="B13" s="15">
        <f>1805.06+3900.44</f>
        <v>5705.5</v>
      </c>
      <c r="C13" s="16" t="s">
        <v>12</v>
      </c>
      <c r="D13" s="13">
        <v>-3725.62</v>
      </c>
    </row>
    <row r="14" spans="1:4" ht="12.75">
      <c r="A14" s="14" t="s">
        <v>13</v>
      </c>
      <c r="B14" s="15">
        <v>-1202.11</v>
      </c>
      <c r="C14" s="16" t="s">
        <v>14</v>
      </c>
      <c r="D14" s="13">
        <v>-1123.32</v>
      </c>
    </row>
    <row r="15" spans="1:4" ht="12.75">
      <c r="A15" s="14" t="s">
        <v>15</v>
      </c>
      <c r="B15" s="15">
        <v>8452.89</v>
      </c>
      <c r="C15" s="17" t="s">
        <v>16</v>
      </c>
      <c r="D15" s="18">
        <f>SUM(D11:D14)</f>
        <v>50151.06</v>
      </c>
    </row>
    <row r="16" spans="1:4" ht="12.75">
      <c r="A16" s="14" t="s">
        <v>17</v>
      </c>
      <c r="B16" s="15">
        <v>-1559.69</v>
      </c>
      <c r="C16" s="17"/>
      <c r="D16" s="19"/>
    </row>
    <row r="17" spans="1:4" ht="12.75">
      <c r="A17" s="14" t="s">
        <v>18</v>
      </c>
      <c r="B17" s="10">
        <v>125</v>
      </c>
      <c r="C17" s="17"/>
      <c r="D17" s="19"/>
    </row>
    <row r="18" spans="1:4" ht="12.75">
      <c r="A18" s="14" t="s">
        <v>19</v>
      </c>
      <c r="B18" s="10"/>
      <c r="C18" s="16"/>
      <c r="D18" s="10"/>
    </row>
    <row r="19" spans="1:4" ht="12.75">
      <c r="A19" s="20" t="s">
        <v>20</v>
      </c>
      <c r="B19" s="18">
        <f>SUM(B13:B18)</f>
        <v>11521.589999999998</v>
      </c>
      <c r="C19" s="17" t="s">
        <v>21</v>
      </c>
      <c r="D19" s="19"/>
    </row>
    <row r="20" spans="1:4" ht="12.75">
      <c r="A20" s="14"/>
      <c r="B20" s="21"/>
      <c r="C20" s="16" t="s">
        <v>22</v>
      </c>
      <c r="D20" s="19"/>
    </row>
    <row r="21" spans="1:4" ht="12.75">
      <c r="A21" s="20" t="s">
        <v>23</v>
      </c>
      <c r="B21" s="21"/>
      <c r="C21" s="16"/>
      <c r="D21" s="19"/>
    </row>
    <row r="22" spans="1:4" ht="12.75">
      <c r="A22" s="20" t="s">
        <v>24</v>
      </c>
      <c r="B22" s="21"/>
      <c r="C22" s="17" t="s">
        <v>25</v>
      </c>
      <c r="D22" s="22"/>
    </row>
    <row r="23" spans="1:4" ht="12.75">
      <c r="A23" s="20" t="s">
        <v>26</v>
      </c>
      <c r="B23" s="21"/>
      <c r="C23" s="17"/>
      <c r="D23" s="19"/>
    </row>
    <row r="24" spans="1:4" ht="12.75">
      <c r="A24" s="20" t="s">
        <v>27</v>
      </c>
      <c r="B24" s="19"/>
      <c r="C24" s="16"/>
      <c r="D24" s="19"/>
    </row>
    <row r="25" spans="1:4" ht="12.75">
      <c r="A25" s="14" t="s">
        <v>28</v>
      </c>
      <c r="B25" s="19"/>
      <c r="C25" s="17" t="s">
        <v>29</v>
      </c>
      <c r="D25" s="19"/>
    </row>
    <row r="26" spans="1:4" ht="12.75">
      <c r="A26" s="14" t="s">
        <v>30</v>
      </c>
      <c r="B26" s="19"/>
      <c r="C26" s="16" t="s">
        <v>31</v>
      </c>
      <c r="D26" s="21"/>
    </row>
    <row r="27" spans="1:4" ht="12.75">
      <c r="A27" s="14" t="s">
        <v>32</v>
      </c>
      <c r="B27" s="19"/>
      <c r="C27" s="16" t="s">
        <v>33</v>
      </c>
      <c r="D27" s="21">
        <v>2227.33</v>
      </c>
    </row>
    <row r="28" spans="1:4" ht="12.75">
      <c r="A28" s="14" t="s">
        <v>34</v>
      </c>
      <c r="B28" s="19">
        <v>20.97</v>
      </c>
      <c r="C28" s="16" t="s">
        <v>35</v>
      </c>
      <c r="D28" s="19">
        <f>2397.73</f>
        <v>2397.73</v>
      </c>
    </row>
    <row r="29" spans="1:4" ht="12.75">
      <c r="A29" s="14" t="s">
        <v>36</v>
      </c>
      <c r="B29" s="19">
        <v>1.17</v>
      </c>
      <c r="C29" s="16" t="s">
        <v>37</v>
      </c>
      <c r="D29" s="19">
        <v>87.4</v>
      </c>
    </row>
    <row r="30" spans="1:4" ht="12.75">
      <c r="A30" s="14" t="s">
        <v>38</v>
      </c>
      <c r="B30" s="19">
        <v>10000</v>
      </c>
      <c r="C30" s="16" t="s">
        <v>39</v>
      </c>
      <c r="D30" s="19">
        <f>40</f>
        <v>40</v>
      </c>
    </row>
    <row r="31" spans="1:4" ht="12.75">
      <c r="A31" s="20" t="s">
        <v>40</v>
      </c>
      <c r="B31" s="19"/>
      <c r="C31" s="16" t="s">
        <v>41</v>
      </c>
      <c r="D31" s="21">
        <f>1.04+0.49</f>
        <v>1.53</v>
      </c>
    </row>
    <row r="32" spans="1:4" ht="12.75">
      <c r="A32" s="20" t="s">
        <v>42</v>
      </c>
      <c r="B32" s="19"/>
      <c r="C32" s="16" t="s">
        <v>43</v>
      </c>
      <c r="D32" s="21">
        <v>971.7</v>
      </c>
    </row>
    <row r="33" spans="1:4" ht="12.75">
      <c r="A33" s="14" t="s">
        <v>44</v>
      </c>
      <c r="B33" s="21">
        <v>109.93</v>
      </c>
      <c r="C33" s="17" t="s">
        <v>45</v>
      </c>
      <c r="D33" s="18">
        <f>SUM(D26:D32)</f>
        <v>5725.689999999999</v>
      </c>
    </row>
    <row r="34" spans="1:4" ht="12.75">
      <c r="A34" s="14" t="s">
        <v>46</v>
      </c>
      <c r="B34" s="21">
        <f>17654.75+68.34</f>
        <v>17723.09</v>
      </c>
      <c r="C34" s="8"/>
      <c r="D34" s="10"/>
    </row>
    <row r="35" spans="1:4" ht="12.75">
      <c r="A35" s="14" t="s">
        <v>47</v>
      </c>
      <c r="B35" s="21">
        <f>D12</f>
        <v>16500</v>
      </c>
      <c r="C35" s="8"/>
      <c r="D35" s="10"/>
    </row>
    <row r="36" spans="1:4" ht="12.75">
      <c r="A36" s="9" t="s">
        <v>48</v>
      </c>
      <c r="B36" s="18">
        <f>B22+SUM(B24:B30)+B31+SUM(B33:B35)</f>
        <v>44355.16</v>
      </c>
      <c r="C36" s="8"/>
      <c r="D36" s="10"/>
    </row>
    <row r="37" spans="2:4" ht="12.75">
      <c r="B37" s="19"/>
      <c r="C37" s="17"/>
      <c r="D37" s="19"/>
    </row>
    <row r="38" spans="1:4" ht="12.75">
      <c r="A38" s="9" t="s">
        <v>49</v>
      </c>
      <c r="B38" s="22"/>
      <c r="C38" s="11" t="s">
        <v>50</v>
      </c>
      <c r="D38" s="19"/>
    </row>
    <row r="39" spans="1:4" ht="12.75">
      <c r="A39" s="6"/>
      <c r="B39" s="19"/>
      <c r="C39" s="8"/>
      <c r="D39" s="19"/>
    </row>
    <row r="40" spans="1:4" ht="12.75">
      <c r="A40" s="3" t="s">
        <v>51</v>
      </c>
      <c r="B40" s="23">
        <f>B10+B19+B36+B38</f>
        <v>55876.75</v>
      </c>
      <c r="C40" s="24" t="s">
        <v>52</v>
      </c>
      <c r="D40" s="23">
        <f>D15+D22+D33+D38</f>
        <v>55876.75</v>
      </c>
    </row>
    <row r="42" spans="1:4" ht="12.75">
      <c r="A42" s="25"/>
      <c r="C42" s="26"/>
      <c r="D42" s="27"/>
    </row>
    <row r="43" spans="1:4" ht="12.75">
      <c r="A43" s="25"/>
      <c r="B43" s="1" t="s">
        <v>53</v>
      </c>
      <c r="C43" s="26"/>
      <c r="D43" s="27"/>
    </row>
    <row r="44" spans="1:4" ht="12.75">
      <c r="A44" s="25"/>
      <c r="D44" s="27"/>
    </row>
    <row r="45" spans="1:2" ht="12.75">
      <c r="A45" s="25"/>
      <c r="B45" s="28"/>
    </row>
    <row r="46" spans="1:2" ht="12.75">
      <c r="A46" s="25"/>
      <c r="B46" s="27"/>
    </row>
    <row r="47" ht="12.75">
      <c r="A47" s="25"/>
    </row>
  </sheetData>
  <sheetProtection selectLockedCells="1" selectUnlockedCells="1"/>
  <mergeCells count="2">
    <mergeCell ref="A5:D5"/>
    <mergeCell ref="A6:D6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43.140625" style="1" customWidth="1"/>
    <col min="2" max="2" width="18.00390625" style="1" customWidth="1"/>
    <col min="3" max="3" width="42.8515625" style="1" customWidth="1"/>
    <col min="4" max="4" width="16.140625" style="1" customWidth="1"/>
    <col min="5" max="16384" width="9.140625" style="1" customWidth="1"/>
  </cols>
  <sheetData>
    <row r="1" ht="12.75">
      <c r="A1" s="2" t="s">
        <v>0</v>
      </c>
    </row>
    <row r="2" ht="12.75">
      <c r="A2" s="2" t="s">
        <v>100</v>
      </c>
    </row>
    <row r="3" ht="12.75">
      <c r="A3" s="2" t="s">
        <v>101</v>
      </c>
    </row>
    <row r="5" spans="1:4" ht="20.25" customHeight="1">
      <c r="A5" s="51" t="s">
        <v>54</v>
      </c>
      <c r="B5" s="51"/>
      <c r="C5" s="51"/>
      <c r="D5" s="51"/>
    </row>
    <row r="6" ht="29.25" customHeight="1"/>
    <row r="7" spans="1:4" ht="15">
      <c r="A7" s="30" t="s">
        <v>55</v>
      </c>
      <c r="B7" s="29" t="s">
        <v>56</v>
      </c>
      <c r="C7" s="30" t="s">
        <v>57</v>
      </c>
      <c r="D7" s="29" t="s">
        <v>4</v>
      </c>
    </row>
    <row r="8" spans="1:4" ht="12.75">
      <c r="A8" s="31"/>
      <c r="B8" s="32"/>
      <c r="C8" s="33"/>
      <c r="D8" s="7"/>
    </row>
    <row r="9" spans="1:4" ht="12.75">
      <c r="A9" s="9" t="s">
        <v>58</v>
      </c>
      <c r="B9" s="19"/>
      <c r="C9" s="34" t="s">
        <v>59</v>
      </c>
      <c r="D9" s="10"/>
    </row>
    <row r="10" spans="1:4" ht="12.75">
      <c r="A10" s="6" t="s">
        <v>60</v>
      </c>
      <c r="B10" s="19">
        <v>5760.31</v>
      </c>
      <c r="C10" s="35" t="s">
        <v>61</v>
      </c>
      <c r="D10" s="19">
        <v>1500</v>
      </c>
    </row>
    <row r="11" spans="1:4" ht="12.75">
      <c r="A11" s="6" t="s">
        <v>62</v>
      </c>
      <c r="B11" s="21">
        <f>9680.1+2280-100</f>
        <v>11860.1</v>
      </c>
      <c r="C11" s="35" t="s">
        <v>63</v>
      </c>
      <c r="D11" s="19"/>
    </row>
    <row r="12" spans="1:4" ht="12.75">
      <c r="A12" s="6" t="s">
        <v>64</v>
      </c>
      <c r="B12" s="19">
        <v>147.61</v>
      </c>
      <c r="C12" s="36" t="s">
        <v>65</v>
      </c>
      <c r="D12" s="19"/>
    </row>
    <row r="13" spans="1:4" ht="12.75">
      <c r="A13" s="6" t="s">
        <v>66</v>
      </c>
      <c r="B13" s="21">
        <v>10482.25</v>
      </c>
      <c r="C13" s="36" t="s">
        <v>67</v>
      </c>
      <c r="D13" s="21">
        <v>749</v>
      </c>
    </row>
    <row r="14" spans="1:4" ht="12.75">
      <c r="A14" s="1" t="s">
        <v>68</v>
      </c>
      <c r="B14" s="21"/>
      <c r="C14" s="35" t="s">
        <v>69</v>
      </c>
      <c r="D14" s="21">
        <v>9080.18</v>
      </c>
    </row>
    <row r="15" spans="1:4" ht="12.75">
      <c r="A15" s="6" t="s">
        <v>70</v>
      </c>
      <c r="B15" s="21">
        <f>355.76+25.8+1659.91+180+580.82+100</f>
        <v>2902.2900000000004</v>
      </c>
      <c r="C15" s="36" t="s">
        <v>71</v>
      </c>
      <c r="D15" s="19">
        <v>25760</v>
      </c>
    </row>
    <row r="16" spans="1:4" ht="12.75">
      <c r="A16" s="6" t="s">
        <v>72</v>
      </c>
      <c r="B16" s="21">
        <v>567.04</v>
      </c>
      <c r="D16" s="19"/>
    </row>
    <row r="17" spans="1:4" ht="12.75">
      <c r="A17" s="6" t="s">
        <v>73</v>
      </c>
      <c r="B17" s="21">
        <v>669.63</v>
      </c>
      <c r="C17" s="35"/>
      <c r="D17" s="19"/>
    </row>
    <row r="18" spans="1:4" ht="15">
      <c r="A18" s="37" t="s">
        <v>74</v>
      </c>
      <c r="B18" s="38">
        <f>SUM(B10:B17)</f>
        <v>32389.230000000003</v>
      </c>
      <c r="C18" s="39" t="s">
        <v>75</v>
      </c>
      <c r="D18" s="40">
        <f>SUM(D10:D15)</f>
        <v>37089.18</v>
      </c>
    </row>
    <row r="19" spans="1:4" ht="12.75">
      <c r="A19" s="6"/>
      <c r="B19" s="19"/>
      <c r="C19" s="35"/>
      <c r="D19" s="19"/>
    </row>
    <row r="20" spans="1:4" ht="12.75">
      <c r="A20" s="9" t="s">
        <v>76</v>
      </c>
      <c r="B20" s="19"/>
      <c r="C20" s="34" t="s">
        <v>77</v>
      </c>
      <c r="D20" s="19"/>
    </row>
    <row r="21" spans="1:4" ht="12.75">
      <c r="A21" s="6" t="s">
        <v>78</v>
      </c>
      <c r="B21" s="21">
        <f>50.55+526.03</f>
        <v>576.5799999999999</v>
      </c>
      <c r="C21" s="35" t="s">
        <v>79</v>
      </c>
      <c r="D21" s="21">
        <v>2.45</v>
      </c>
    </row>
    <row r="22" spans="1:4" ht="12.75">
      <c r="A22" s="6" t="s">
        <v>80</v>
      </c>
      <c r="B22" s="19"/>
      <c r="C22" s="35" t="s">
        <v>81</v>
      </c>
      <c r="D22" s="19"/>
    </row>
    <row r="23" spans="1:4" ht="12.75">
      <c r="A23" s="6" t="s">
        <v>82</v>
      </c>
      <c r="B23" s="19"/>
      <c r="C23" s="35" t="s">
        <v>82</v>
      </c>
      <c r="D23" s="19"/>
    </row>
    <row r="24" spans="1:4" ht="12.75">
      <c r="A24" s="6" t="s">
        <v>83</v>
      </c>
      <c r="B24" s="19"/>
      <c r="C24" s="35" t="s">
        <v>83</v>
      </c>
      <c r="D24" s="19"/>
    </row>
    <row r="25" spans="1:4" ht="12.75">
      <c r="A25" s="6" t="s">
        <v>84</v>
      </c>
      <c r="B25" s="19"/>
      <c r="C25" s="35" t="s">
        <v>85</v>
      </c>
      <c r="D25" s="19"/>
    </row>
    <row r="26" spans="1:4" ht="15">
      <c r="A26" s="37" t="s">
        <v>86</v>
      </c>
      <c r="B26" s="38">
        <f>SUM(B21:B25)</f>
        <v>576.5799999999999</v>
      </c>
      <c r="C26" s="39" t="s">
        <v>87</v>
      </c>
      <c r="D26" s="38">
        <f>D21</f>
        <v>2.45</v>
      </c>
    </row>
    <row r="27" spans="1:4" ht="12.75">
      <c r="A27" s="6"/>
      <c r="B27" s="19"/>
      <c r="C27" s="35"/>
      <c r="D27" s="19"/>
    </row>
    <row r="28" spans="1:4" ht="12.75">
      <c r="A28" s="9" t="s">
        <v>88</v>
      </c>
      <c r="B28" s="19"/>
      <c r="C28" s="35"/>
      <c r="D28" s="19"/>
    </row>
    <row r="29" spans="1:4" ht="12.75">
      <c r="A29" s="6" t="s">
        <v>89</v>
      </c>
      <c r="B29" s="19"/>
      <c r="C29" s="35"/>
      <c r="D29" s="19"/>
    </row>
    <row r="30" spans="1:4" ht="12.75">
      <c r="A30" s="6" t="s">
        <v>90</v>
      </c>
      <c r="B30" s="19"/>
      <c r="C30" s="35"/>
      <c r="D30" s="19"/>
    </row>
    <row r="31" spans="1:4" ht="12.75">
      <c r="A31" s="6" t="s">
        <v>91</v>
      </c>
      <c r="B31" s="21">
        <v>1266.94</v>
      </c>
      <c r="C31" s="35"/>
      <c r="D31" s="19"/>
    </row>
    <row r="32" spans="1:4" ht="12.75">
      <c r="A32" s="6" t="s">
        <v>92</v>
      </c>
      <c r="B32" s="21">
        <v>2000</v>
      </c>
      <c r="C32" s="35"/>
      <c r="D32" s="19"/>
    </row>
    <row r="33" spans="1:4" ht="12.75">
      <c r="A33" s="6" t="s">
        <v>93</v>
      </c>
      <c r="B33" s="21">
        <v>1942.2</v>
      </c>
      <c r="C33" s="35"/>
      <c r="D33" s="19"/>
    </row>
    <row r="34" spans="1:4" ht="12.75">
      <c r="A34" s="6" t="s">
        <v>94</v>
      </c>
      <c r="B34" s="21"/>
      <c r="C34" s="35"/>
      <c r="D34" s="19"/>
    </row>
    <row r="35" spans="1:4" ht="15">
      <c r="A35" s="37" t="s">
        <v>95</v>
      </c>
      <c r="B35" s="38">
        <f>SUM(B29:B34)</f>
        <v>5209.14</v>
      </c>
      <c r="C35" s="35"/>
      <c r="D35" s="19"/>
    </row>
    <row r="36" spans="1:4" ht="12.75">
      <c r="A36" s="6"/>
      <c r="B36" s="19"/>
      <c r="C36" s="35"/>
      <c r="D36" s="19"/>
    </row>
    <row r="37" spans="1:4" ht="12.75">
      <c r="A37" s="9" t="s">
        <v>96</v>
      </c>
      <c r="B37" s="19">
        <v>40</v>
      </c>
      <c r="C37" s="35"/>
      <c r="D37" s="19"/>
    </row>
    <row r="38" spans="1:4" ht="12.75">
      <c r="A38" s="6"/>
      <c r="B38" s="41"/>
      <c r="C38" s="35"/>
      <c r="D38" s="19"/>
    </row>
    <row r="39" spans="1:4" ht="12.75">
      <c r="A39" s="6"/>
      <c r="B39" s="42"/>
      <c r="C39" s="35"/>
      <c r="D39" s="42"/>
    </row>
    <row r="40" spans="1:4" ht="15">
      <c r="A40" s="30" t="s">
        <v>97</v>
      </c>
      <c r="B40" s="43">
        <f>B18+B26+B35+B37</f>
        <v>38214.950000000004</v>
      </c>
      <c r="C40" s="30" t="s">
        <v>98</v>
      </c>
      <c r="D40" s="43">
        <f>D18+D26</f>
        <v>37091.63</v>
      </c>
    </row>
    <row r="42" spans="1:4" ht="15">
      <c r="A42" s="30" t="s">
        <v>99</v>
      </c>
      <c r="B42" s="44"/>
      <c r="C42" s="44"/>
      <c r="D42" s="45">
        <f>D40-B40</f>
        <v>-1123.320000000007</v>
      </c>
    </row>
    <row r="46" spans="1:3" ht="12.75">
      <c r="A46" s="27"/>
      <c r="B46" s="48"/>
      <c r="C46" s="26"/>
    </row>
    <row r="47" spans="2:4" ht="12.75">
      <c r="B47" s="26"/>
      <c r="D47" s="26"/>
    </row>
    <row r="48" ht="12.75">
      <c r="B48" s="26"/>
    </row>
    <row r="49" spans="1:2" ht="12.75">
      <c r="A49" s="46"/>
      <c r="B49" s="47"/>
    </row>
  </sheetData>
  <sheetProtection selectLockedCells="1" selectUnlockedCells="1"/>
  <mergeCells count="1">
    <mergeCell ref="A5:D5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AMMI_2</cp:lastModifiedBy>
  <cp:lastPrinted>2019-04-08T11:13:01Z</cp:lastPrinted>
  <dcterms:modified xsi:type="dcterms:W3CDTF">2019-04-11T15:30:10Z</dcterms:modified>
  <cp:category/>
  <cp:version/>
  <cp:contentType/>
  <cp:contentStatus/>
</cp:coreProperties>
</file>